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Лист1" sheetId="1" r:id="rId1"/>
    <sheet name="Заг. к-ть. персоналу на 01.2020" sheetId="2" r:id="rId2"/>
    <sheet name="Бюдж.-фін. показники2020" sheetId="3" r:id="rId3"/>
    <sheet name="Бюдж.-фін. показники2019" sheetId="4" r:id="rId4"/>
  </sheets>
  <definedNames/>
  <calcPr fullCalcOnLoad="1"/>
</workbook>
</file>

<file path=xl/sharedStrings.xml><?xml version="1.0" encoding="utf-8"?>
<sst xmlns="http://schemas.openxmlformats.org/spreadsheetml/2006/main" count="272" uniqueCount="217">
  <si>
    <t>Розділ 1. Адресні дані</t>
  </si>
  <si>
    <t>Назва поля для заповнення            (запитання в анкеті)</t>
  </si>
  <si>
    <t>Пояснення для заповнення поля</t>
  </si>
  <si>
    <t>Повна назва закладу / Найменування</t>
  </si>
  <si>
    <t xml:space="preserve">Вказується повна назва закладу / найменування об’єкта </t>
  </si>
  <si>
    <t>Підпорядкування</t>
  </si>
  <si>
    <t xml:space="preserve">Вказується відділ/управління/департамент ОДА/РДА/ОМС чи територіальний підрозділ ЦОВВ якому підпорядковується заклад/об’єкт </t>
  </si>
  <si>
    <t>КОАТУУ</t>
  </si>
  <si>
    <r>
      <t xml:space="preserve">Вказується </t>
    </r>
    <r>
      <rPr>
        <sz val="10"/>
        <color indexed="62"/>
        <rFont val="Verdana"/>
        <family val="2"/>
      </rPr>
      <t>- унікальний десятизначний код одиниці адміністративно-територіального устрою України (КОАТУУ) населеного пункту, де фізично знаходиться заклад/об’єкт.</t>
    </r>
  </si>
  <si>
    <t>Код можна знайти у Державному класифікаторі об'єктів адміністративно-територіального устрою України за посиланням</t>
  </si>
  <si>
    <t>Область</t>
  </si>
  <si>
    <t>Вказується назва області</t>
  </si>
  <si>
    <t>Район / місто обласного значення / ОТГ</t>
  </si>
  <si>
    <t>Вказується назва району або міста обласного значення або ОТГ (об’єднаної територіальної громади), де розміщено заклад/об’єкт</t>
  </si>
  <si>
    <t>Населений пункт</t>
  </si>
  <si>
    <t>Вказується назва населеного пункту, де розміщено закалад/об’єкт</t>
  </si>
  <si>
    <t>Номер будинку</t>
  </si>
  <si>
    <t>Вказується повний номер будинку, де розміщено закалад/об’єкт</t>
  </si>
  <si>
    <t>Телефон / факс</t>
  </si>
  <si>
    <t>Вказується у разі наявності, у форматі 380XXNNNNNNN, де 0XX - код населеного пункта / оператора мобільного зв’язку, NNNNNNN - телефонний номер</t>
  </si>
  <si>
    <t>Електронна адреса</t>
  </si>
  <si>
    <t>Вказується у разі наявності</t>
  </si>
  <si>
    <t>Сайт</t>
  </si>
  <si>
    <t>Розділ 2. Загальні показники щодо об'єкта</t>
  </si>
  <si>
    <t>Для якісного заповнення характеристик, для закладів загальної середньої освіти, необхідно мати актуальні дані, які подаються за формою ЗНЗ-1 на 05.09.2019 в Державній інформаційній системі освіти (ДІСО).</t>
  </si>
  <si>
    <t>Код за ЄДРПОУ</t>
  </si>
  <si>
    <t>Дане поле заповнюється у разі, якщо заклад має власний ідентифікаційний номер в реєстрі підприємств та організацій</t>
  </si>
  <si>
    <t xml:space="preserve">Код за ЄДРПОУ органу управління об’єктом </t>
  </si>
  <si>
    <t xml:space="preserve">Зазначається код за ЄДРПОУ органу управління у сфері освіти </t>
  </si>
  <si>
    <t>Засновник закладу освіти</t>
  </si>
  <si>
    <r>
      <t>Потрібно заповнювати від</t>
    </r>
    <r>
      <rPr>
        <sz val="10"/>
        <color indexed="8"/>
        <rFont val="Verdana"/>
        <family val="2"/>
      </rPr>
      <t>повідно до того, хто є засновником закладу освіти/ІРЦ у відповідній місцевості (місцева рада, якщо заклад комунальної форми власності) та здійснює видатки на утримання закладу.</t>
    </r>
  </si>
  <si>
    <t>Форма власності </t>
  </si>
  <si>
    <t xml:space="preserve">Потрібно обрати форму власності об’єкта, картка якого заповнюється. </t>
  </si>
  <si>
    <t>Якщо засновником закладу є місцева рада - це комунальна форма власності;</t>
  </si>
  <si>
    <t>Державні заклади, ті, що перебувають на безпосередньому утриманні державних органів влади (не фінансуються за рахунок освітньої субвенції).</t>
  </si>
  <si>
    <t>Приватні - приватна організація, ФОП тощо.</t>
  </si>
  <si>
    <t>Корпоративна форма власності застосовується для тих закладів, засновані на засадах державно-приватного партнерства.</t>
  </si>
  <si>
    <t>Код відомчої класифікації / ID внутрішньої системи</t>
  </si>
  <si>
    <t>Код в системі ДІСО для закладів загальної середньої освіти.</t>
  </si>
  <si>
    <t>Обрати із переліку (в додатку) для закладів дошкільної освіти.</t>
  </si>
  <si>
    <t>Код в системі АС ІРЦ для інклюзивно-ресурсних центрів.</t>
  </si>
  <si>
    <t>Тип об'єкта </t>
  </si>
  <si>
    <r>
      <t>Тип закладу освіти</t>
    </r>
    <r>
      <rPr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заповнюється відповідно до статутних документів закладу. </t>
    </r>
  </si>
  <si>
    <t>У тому випадку, якщо документи не приведені у відповідність до Закону України “Про освіту” 2017 року вказується лише «старий» тип об’єкта.</t>
  </si>
  <si>
    <t>Дане поле ІРЦ не заповнюється.</t>
  </si>
  <si>
    <t>Новий тип об'єкта </t>
  </si>
  <si>
    <t>Зазначається лише у тому випадку, коли статутні документи приведені у відповідність до норм Закону України “Про освіту” 2017 року.</t>
  </si>
  <si>
    <t>Статус</t>
  </si>
  <si>
    <t>Зазначається у тому випадку, якщо заклад має статус опорного закладу або є його філією; </t>
  </si>
  <si>
    <t>У випадку, коли заклад є філією вказати ID в системі ДІСО опорного закладу для ідентифікації і поєднання всіх філій разом із опорним закладом освіти.</t>
  </si>
  <si>
    <t>Рівень освіти (ступені)</t>
  </si>
  <si>
    <t>Вказується який рівень здобуття освіти надає заклад.</t>
  </si>
  <si>
    <t>Якщо заклад має декілька ступенів, то у запропонованих варіантах Вам необхідно обрати комбінації здобуття рівнів освіти.</t>
  </si>
  <si>
    <t>Приклади:</t>
  </si>
  <si>
    <r>
      <t>1)</t>
    </r>
    <r>
      <rPr>
        <i/>
        <sz val="7"/>
        <color indexed="8"/>
        <rFont val="Times New Roman"/>
        <family val="1"/>
      </rPr>
      <t xml:space="preserve">    </t>
    </r>
    <r>
      <rPr>
        <i/>
        <sz val="10"/>
        <color indexed="8"/>
        <rFont val="Verdana"/>
        <family val="2"/>
      </rPr>
      <t xml:space="preserve">заклад освіти І-ІІ ступеню: </t>
    </r>
  </si>
  <si>
    <t>у даному закладі здобувається початкова та базова середня освіта;</t>
  </si>
  <si>
    <r>
      <t>2)</t>
    </r>
    <r>
      <rPr>
        <i/>
        <sz val="7"/>
        <color indexed="8"/>
        <rFont val="Times New Roman"/>
        <family val="1"/>
      </rPr>
      <t xml:space="preserve">    </t>
    </r>
    <r>
      <rPr>
        <i/>
        <sz val="10"/>
        <color indexed="8"/>
        <rFont val="Verdana"/>
        <family val="2"/>
      </rPr>
      <t>НВК з дошкільним підрозділом:</t>
    </r>
  </si>
  <si>
    <t>у такому закладі будуть здобуватися 4 рівні освіти дошкільна, початкова, базова середня, профільна середня.</t>
  </si>
  <si>
    <t>Діяльність </t>
  </si>
  <si>
    <t>Вказується чи відбувається освітній процес/надаються послуги дітям в закладі:</t>
  </si>
  <si>
    <t>активний (учні здобувають освіту у звичному режимі/надаються послуги дітям);</t>
  </si>
  <si>
    <t>неактивний (у закладі не відбувається освітнього процесу/не надаються послуги дітям);</t>
  </si>
  <si>
    <t>діяльність призупинено (у разі здійснення процесів реорганізації закладу та з інших причин);</t>
  </si>
  <si>
    <t>закритий на капремонт;</t>
  </si>
  <si>
    <t>не працює з інших причин.</t>
  </si>
  <si>
    <t>Мова навчання/надання послуг</t>
  </si>
  <si>
    <t>Обирається, якою мовою відбувається навчання в закладі із запропонованих.</t>
  </si>
  <si>
    <t>В унікальних випадках зазначається категорія інша.</t>
  </si>
  <si>
    <t>Графік роботи</t>
  </si>
  <si>
    <t>Часи роботи закладу </t>
  </si>
  <si>
    <t>Рік заснування/утворення</t>
  </si>
  <si>
    <t>Рік, коли було засновано заклад освіти/ІРЦ</t>
  </si>
  <si>
    <t>Загальна кількість одиниць персоналу (штатна)</t>
  </si>
  <si>
    <t>із них одиниць</t>
  </si>
  <si>
    <t>непедагогічних</t>
  </si>
  <si>
    <t>педагогічних</t>
  </si>
  <si>
    <t>з педагогічних:</t>
  </si>
  <si>
    <t>вчителі</t>
  </si>
  <si>
    <t>вихователі</t>
  </si>
  <si>
    <t>керівні посади</t>
  </si>
  <si>
    <t>інші</t>
  </si>
  <si>
    <t>Загальна кількість працівників закладу відповідно до штатного розпису затвердженого керівником та погодженого засновником.</t>
  </si>
  <si>
    <t>Загальна кількість здобувачів освіти на 05.09.2019 </t>
  </si>
  <si>
    <r>
      <t>Загальна к-ть учнів/вихованців, що навчаються у закладі за усіма рівнями освіти.</t>
    </r>
    <r>
      <rPr>
        <sz val="13.5"/>
        <color indexed="8"/>
        <rFont val="Times New Roman"/>
        <family val="1"/>
      </rPr>
      <t xml:space="preserve"> </t>
    </r>
  </si>
  <si>
    <t>Загальна кількість дітей, які пройшли комплексну психолого-педагогічну оцінку розвитку в ІРЦ</t>
  </si>
  <si>
    <t>Заповнення розділу 2.2 Технічні характеристики</t>
  </si>
  <si>
    <t>Назва поля для заповнення (запитання в анкеті)</t>
  </si>
  <si>
    <t>Загальна площа будівлі (будівель), м. кв.</t>
  </si>
  <si>
    <t>із них:</t>
  </si>
  <si>
    <t>навчальних приміщень, кв.м./приміщень для надання послуг, кв.м.</t>
  </si>
  <si>
    <t>здається в оренду, кв.м.</t>
  </si>
  <si>
    <t>орендованих приміщень, кв.м.</t>
  </si>
  <si>
    <t>Зазначити загальну площу приміщень з якої, виокремити та вказати площу приміщень які надаються в оренду для приватного або муніципального користування.</t>
  </si>
  <si>
    <t xml:space="preserve">У тому випадку, якщо заклад розташований в орендованому приміщенні та/або орендує приміщення для деяких видів занять орендованих приміщень закладом, заповнюється відповідне поле. </t>
  </si>
  <si>
    <t>Проектна потужність закладу (місць)</t>
  </si>
  <si>
    <t>Зазначається відповідно до технічної документації, яка дозволила ввести в експлуатацію будівлю.</t>
  </si>
  <si>
    <t>Ліцензований обсяг (місць)</t>
  </si>
  <si>
    <t>Вказується відповідно до отриманої ліцензії на впровадження освітньої діяльності.</t>
  </si>
  <si>
    <t>% використання проектної потужності закладу </t>
  </si>
  <si>
    <t>Вказується скільки % будівлі використовується відповідно до проектної потужності будівлі закладу освіти станом на зараз</t>
  </si>
  <si>
    <t>приклад:</t>
  </si>
  <si>
    <t>проектна потужність 450 учнів -це 100%</t>
  </si>
  <si>
    <t>в закладі навчається 225 учнів, відповідно, - це 50%</t>
  </si>
  <si>
    <t xml:space="preserve">Середній % доплати за престижність праці відповідно до штатного розпису </t>
  </si>
  <si>
    <t>Який відсоток доплати за престижність праці встановлено місцевою радою для педагогічних працівників, що працюють безпосередньо в закладі, картка якого заповнюється.</t>
  </si>
  <si>
    <t>2.3. Наявність мережі Інтернет</t>
  </si>
  <si>
    <t>Чи підключений заклад до мережі Інтернет?</t>
  </si>
  <si>
    <t>Оберіть один з двох варіантів: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</si>
  <si>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Verdana"/>
        <family val="2"/>
      </rPr>
      <t>Так</t>
    </r>
    <r>
      <rPr>
        <sz val="10"/>
        <color indexed="8"/>
        <rFont val="Verdana"/>
        <family val="2"/>
      </rPr>
      <t xml:space="preserve"> (якщо заклад має Інтернет)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</si>
  <si>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Verdana"/>
        <family val="2"/>
      </rPr>
      <t>Ні</t>
    </r>
    <r>
      <rPr>
        <sz val="10"/>
        <color indexed="8"/>
        <rFont val="Verdana"/>
        <family val="2"/>
      </rPr>
      <t xml:space="preserve"> (якщо у закладі Інтернет відсутній)</t>
    </r>
  </si>
  <si>
    <t>За якою технологією підключений Інтернет? (згідно з договором)</t>
  </si>
  <si>
    <t>У договорі з провайдером Інтернету зазначається технологія підключення (переважно латинськими літерами на зразок PON, FTTB, ADSL, або вказівками — оптичний канал, звита пара). Якщо вона вказана — оберіть її з перелічених. Якщо ні — запитайте у службі підтримки провайдера. Найчастіше трапляються підключення, описані у перших трьох варіантах.</t>
  </si>
  <si>
    <t>Технології підключення: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</si>
  <si>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xDSL</t>
    </r>
    <r>
      <rPr>
        <sz val="10"/>
        <color indexed="8"/>
        <rFont val="Verdana"/>
        <family val="2"/>
      </rPr>
      <t xml:space="preserve"> (можливий варіант назви: ADSL) — Інтернет підключений через телефонну лінію. Інтернет повільний. 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</si>
  <si>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FTTB/ FTTH / FTTC</t>
    </r>
    <r>
      <rPr>
        <sz val="10"/>
        <color indexed="8"/>
        <rFont val="Verdana"/>
        <family val="2"/>
      </rPr>
      <t xml:space="preserve"> (варіант назви: «звита пара») — Провайдер підключив Інтернет кабель прямо до вашого будинку. Швидкість Інтернету середня.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</si>
  <si>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PON / GPON</t>
    </r>
    <r>
      <rPr>
        <sz val="10"/>
        <color indexed="8"/>
        <rFont val="Verdana"/>
        <family val="2"/>
      </rPr>
      <t xml:space="preserve"> (варіант назви: оптика, оптичний кабель) — Провайдер підключив Інтернет по високошвидкісному оптичному кабелю. Інтернет дуже швидкий.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</si>
  <si>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ETTH</t>
    </r>
    <r>
      <rPr>
        <sz val="10"/>
        <color indexed="8"/>
        <rFont val="Verdana"/>
        <family val="2"/>
      </rPr>
      <t xml:space="preserve"> (варіант назви: зовнішня локальна мережа)  — кілька будинків є частиною однієї мережі. Не обирайте цей варіант без консультації з вашим технічним спеціалістом, який відповідає за Інтернет. Швидкість Інтернету середня.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</si>
  <si>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DOCSIS</t>
    </r>
    <r>
      <rPr>
        <sz val="10"/>
        <color indexed="8"/>
        <rFont val="Verdana"/>
        <family val="2"/>
      </rPr>
      <t xml:space="preserve"> (варіант назви: телевізійний кабель) — Інтернет надається через телевізійний кабель. Найчастіше така технологія використовується у великих містах. Швидкість Інтернету середня.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</si>
  <si>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CDMA </t>
    </r>
    <r>
      <rPr>
        <sz val="10"/>
        <color indexed="8"/>
        <rFont val="Verdana"/>
        <family val="2"/>
      </rPr>
      <t>— безпровідне підключення до Інтернету через безпровідний модем. Найчастіше надається компанією Інтертелеком та подібними.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</si>
  <si>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3G та 4G </t>
    </r>
    <r>
      <rPr>
        <sz val="10"/>
        <color indexed="8"/>
        <rFont val="Verdana"/>
        <family val="2"/>
      </rPr>
      <t>— безпровідне підключення через спеціальний модем або мобільний телефон. Інтернет повільний.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</si>
  <si>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WiMAX </t>
    </r>
    <r>
      <rPr>
        <sz val="10"/>
        <color indexed="8"/>
        <rFont val="Verdana"/>
        <family val="2"/>
      </rPr>
      <t>— безпровідне підключення до Інтернету. Найчастіше застосовується там, де тяжко або неможливо провести кабельне з’єднання і простіше поставити користуватись безпровідним зв’язком. Інтернет повільний.</t>
    </r>
  </si>
  <si>
    <r>
      <t>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Супутниковий Інтернет </t>
    </r>
    <r>
      <rPr>
        <sz val="10"/>
        <color indexed="8"/>
        <rFont val="Verdana"/>
        <family val="2"/>
      </rPr>
      <t>— безпровідне з’єднання через супутниковий модем. Досить дорогий тому застосовується лише у виняткових випадках. Інтернет повільний.</t>
    </r>
  </si>
  <si>
    <r>
      <t>Швидкість на завантаження (download) мережі Інтернет в закладі?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(згідно з договором, у Мбіт/c)</t>
    </r>
  </si>
  <si>
    <t>Вкажіть швидкість з якою, в середньому, у вас завантажуються файли. Якщо у договорі не вказана швидкість, то перейдіть на сайт https://broadband.gov.ua/speedtest і перевірте вашу швидкість на завантаження.</t>
  </si>
  <si>
    <t>Швидкість на відвантаження (upload) мережі Інтернет в закладі? (згідно з договором, у Мбіт/c)</t>
  </si>
  <si>
    <t>Вкажіть швидкість з якою, в середньому, у вас вивантажуються файли. Якщо у договорі не вказана швидкість, то перейдіть на сайт https://broadband.gov.ua/speedtest і перевірте вашу швидкість на вивантаження.</t>
  </si>
  <si>
    <t>ЄДРПОУ (або ІНН) компанії, що надає послуги Інтернету</t>
  </si>
  <si>
    <t>Ідентифікаційний номер компанії, що надає вам послуги Інтернету. Складається з восьми (ЄДРПОУ) або десяти (ІНН) цифр</t>
  </si>
  <si>
    <t>Юридична назва надавача послуги з доступу до мережі інтернет (згідно договору)</t>
  </si>
  <si>
    <t>Перепишіть з договору повну назву компанії-постачальника. Наприклад, ПАТ «Укртелеком», ФОП Кожемяка Тарас Васильович</t>
  </si>
  <si>
    <t>Розділ 3. Бюджетно-фінансові показники щодо об’єкта</t>
  </si>
  <si>
    <t>3.1 Код місцевого бюджету</t>
  </si>
  <si>
    <t>код містить 11 цифр</t>
  </si>
  <si>
    <t>Проставляються код місцевого бюджету, визначений у графі 4 Довідника місцевих бюджетів, затвердженого наказом Міністерства фінансів України від 28 грудня 2009 року № 1539 (зі змінами та доповненнями).</t>
  </si>
  <si>
    <t>Адреса Довідника</t>
  </si>
  <si>
    <t>https://mof.gov.ua/uk/dovidnyky-misc-budg</t>
  </si>
  <si>
    <t>3.2. Загальний обсяг видатків на заклад/об’єкт за 2019 рік та план на 2020 рік, грн. *</t>
  </si>
  <si>
    <r>
      <t>Проставляються загальні обсяги фактичних та планових показників видатків установ за звітний та поточний (плановий) період</t>
    </r>
    <r>
      <rPr>
        <sz val="10"/>
        <color indexed="17"/>
        <rFont val="Verdana"/>
        <family val="2"/>
      </rPr>
      <t>и</t>
    </r>
  </si>
  <si>
    <t>«за 2019 рік»</t>
  </si>
  <si>
    <r>
      <t xml:space="preserve">У графі вказуються фактичні показники видатків, які були </t>
    </r>
    <r>
      <rPr>
        <sz val="10"/>
        <color indexed="8"/>
        <rFont val="Verdana"/>
        <family val="2"/>
      </rPr>
      <t>здійснені в 2019 році. Дані розрахункові.</t>
    </r>
  </si>
  <si>
    <t>Заповнюється виходячи з даних, наведених у бухгалтерському/управлінському обліку кожного закладу/об’єкту (відображені у казначейській звітності).</t>
  </si>
  <si>
    <t>«план на 2020 рік»</t>
  </si>
  <si>
    <t>У графі наводяться планові призначення затверджені кошторисом установи (бюджетні асигнування, надані відповідно до бюджетного призначення та доведені головними розпорядниками коштів)</t>
  </si>
  <si>
    <t>3.2.1. у тому числі за різними типами бюджету та інших надходжень, грн.</t>
  </si>
  <si>
    <t>Зазначаються обсяги надходжень закладу/об’єкта із розподілом на джерела надходжень</t>
  </si>
  <si>
    <t>Зазначаються надходження за джерелами та за роками</t>
  </si>
  <si>
    <t>за 2019 рік</t>
  </si>
  <si>
    <t>Наводяться дані фактичних надходжень, отриманих у звітному періоді.</t>
  </si>
  <si>
    <t>на 2020 рік</t>
  </si>
  <si>
    <t>Наводяться дані щодо планових джерел надходжень закладу/об’єкту, зазначені у кошторисі закладу/об’єкту на поточний бюджетний період</t>
  </si>
  <si>
    <t>Державний бюджет</t>
  </si>
  <si>
    <r>
      <t>Зазначаються звітні (фактичні)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/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планові показники коштів, отриманих з державного бюджету (передбачених у Законі України Про державний бюджет на відповідний рік</t>
    </r>
    <r>
      <rPr>
        <sz val="10"/>
        <color indexed="17"/>
        <rFont val="Verdana"/>
        <family val="2"/>
      </rPr>
      <t>)</t>
    </r>
    <r>
      <rPr>
        <sz val="10"/>
        <color indexed="8"/>
        <rFont val="Verdana"/>
        <family val="2"/>
      </rPr>
      <t xml:space="preserve"> у вигляді міжбюджетних трансфертів</t>
    </r>
  </si>
  <si>
    <t>Місцевий бюджет</t>
  </si>
  <si>
    <r>
      <t>Зазначаються звітні (фактичні)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/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планові показники коштів, отриманих з місцевого бюджету (передбачених у рішенні про місцевий бюджет </t>
    </r>
    <r>
      <rPr>
        <sz val="10"/>
        <color indexed="8"/>
        <rFont val="Verdana"/>
        <family val="2"/>
      </rPr>
      <t xml:space="preserve">на відповідний рік) </t>
    </r>
    <r>
      <rPr>
        <sz val="10"/>
        <color indexed="8"/>
        <rFont val="Verdana"/>
        <family val="2"/>
      </rPr>
      <t>за рахунок надходжень місцевого бюджету</t>
    </r>
  </si>
  <si>
    <t>Інші надходження</t>
  </si>
  <si>
    <t>Зазначаються звітні дані щодо власних надходжень бюджетних установ (бухгалтерський/управлінський облік, казначейська звітність) а також інші надходження закладу/об’єкту, не заборонені законодавством</t>
  </si>
  <si>
    <t>3.3. Загальний обсяг поточних видатків (КЕКВ 2000) на об’єкт за 2019 рік та план на 2020 рік, грн.</t>
  </si>
  <si>
    <r>
      <t xml:space="preserve">Зазначається загальний обсяг </t>
    </r>
    <r>
      <rPr>
        <b/>
        <sz val="10"/>
        <color indexed="8"/>
        <rFont val="Verdana"/>
        <family val="2"/>
      </rPr>
      <t xml:space="preserve">поточних </t>
    </r>
    <r>
      <rPr>
        <sz val="10"/>
        <color indexed="8"/>
        <rFont val="Verdana"/>
        <family val="2"/>
      </rPr>
      <t xml:space="preserve">видатків закладу/об’єкту, </t>
    </r>
    <r>
      <rPr>
        <sz val="10"/>
        <color indexed="8"/>
        <rFont val="Verdana"/>
        <family val="2"/>
      </rPr>
      <t>здійснених протягом звітного періоду/</t>
    </r>
    <r>
      <rPr>
        <strike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запланованих </t>
    </r>
    <r>
      <rPr>
        <sz val="10"/>
        <color indexed="8"/>
        <rFont val="Verdana"/>
        <family val="2"/>
      </rPr>
      <t>у поточному бюджетному періоді</t>
    </r>
  </si>
  <si>
    <t>3.3.1. у тому числі поточні видатки (КЕКВ 2000), грн. (в комірках КЕКВ за котрими не було видатків ставити "0")</t>
  </si>
  <si>
    <t>в графі 3.3</t>
  </si>
  <si>
    <t xml:space="preserve">Деталізація даних </t>
  </si>
  <si>
    <t>Оплата праці і нарахування на заробітну плату</t>
  </si>
  <si>
    <t>Деталізація даних за видами витрат</t>
  </si>
  <si>
    <t>Оплата комунальних послуг та енергоносіїв</t>
  </si>
  <si>
    <t>Інші поточні видатки</t>
  </si>
  <si>
    <t>3.4. Загальний обсяг капітальних видатків (КЕКВ 3000) на об’єкт за 2019 рік, грн. *</t>
  </si>
  <si>
    <r>
      <t xml:space="preserve">Зазначається загальний обсяг </t>
    </r>
    <r>
      <rPr>
        <b/>
        <sz val="10"/>
        <color indexed="8"/>
        <rFont val="Verdana"/>
        <family val="2"/>
      </rPr>
      <t>капітальних</t>
    </r>
    <r>
      <rPr>
        <sz val="10"/>
        <color indexed="8"/>
        <rFont val="Verdana"/>
        <family val="2"/>
      </rPr>
      <t xml:space="preserve"> видатків закладу/об’єкту, </t>
    </r>
    <r>
      <rPr>
        <sz val="10"/>
        <color indexed="8"/>
        <rFont val="Verdana"/>
        <family val="2"/>
      </rPr>
      <t>здійснених протягом звітного періоду/ запланованих у поточному бюджетному періоді</t>
    </r>
  </si>
  <si>
    <t>придбання обладнання і предметів</t>
  </si>
  <si>
    <t>капітальне будівництво</t>
  </si>
  <si>
    <t>реконструкція та реставрація</t>
  </si>
  <si>
    <t>інші капітальні видатки</t>
  </si>
  <si>
    <t>3.4.1. у тому числі капітальні видатки (КЕКВ 3000), грн</t>
  </si>
  <si>
    <t>в графі 3.4</t>
  </si>
  <si>
    <t>* Всі фінансово-бюджетні показники розрахункові</t>
  </si>
  <si>
    <t>комунальна</t>
  </si>
  <si>
    <t>Житомирська</t>
  </si>
  <si>
    <t>Новоград-Волинський</t>
  </si>
  <si>
    <t>01.01.2020р.</t>
  </si>
  <si>
    <t>техперсонал</t>
  </si>
  <si>
    <t>Школа</t>
  </si>
  <si>
    <t>Несолонь</t>
  </si>
  <si>
    <t>Непедагогічні</t>
  </si>
  <si>
    <t>Педагогічні</t>
  </si>
  <si>
    <t>З них</t>
  </si>
  <si>
    <t>Код місцевого бюджету</t>
  </si>
  <si>
    <t>06315200000</t>
  </si>
  <si>
    <t>загальний</t>
  </si>
  <si>
    <t>4.1.</t>
  </si>
  <si>
    <t>4.2.</t>
  </si>
  <si>
    <t>4.3.</t>
  </si>
  <si>
    <t xml:space="preserve">Загальний обсяг видатків на заклад/об’єкт за 2019 рік </t>
  </si>
  <si>
    <t>"план на 2020 рік"</t>
  </si>
  <si>
    <t>Капітальне будівництво</t>
  </si>
  <si>
    <t>Інші капітальні видатки</t>
  </si>
  <si>
    <t>План на 2020 рік</t>
  </si>
  <si>
    <t>державний</t>
  </si>
  <si>
    <t>місцевий</t>
  </si>
  <si>
    <t xml:space="preserve">інші надходження </t>
  </si>
  <si>
    <t>освітня</t>
  </si>
  <si>
    <t>додаткова</t>
  </si>
  <si>
    <t>Оплата праці</t>
  </si>
  <si>
    <t>Комунальні</t>
  </si>
  <si>
    <t>Інші</t>
  </si>
  <si>
    <t>Капітальні видатки</t>
  </si>
  <si>
    <t>Поточні видатки</t>
  </si>
  <si>
    <t>в т.ч.</t>
  </si>
  <si>
    <t>Придбання обладнання</t>
  </si>
  <si>
    <t>Реконстр. і реставрація</t>
  </si>
  <si>
    <t xml:space="preserve"> в т.ч. за типами бюджету</t>
  </si>
  <si>
    <t>заг</t>
  </si>
  <si>
    <t>Ф2</t>
  </si>
  <si>
    <t>добудова</t>
  </si>
  <si>
    <t>з них</t>
  </si>
  <si>
    <t>2019 рік</t>
  </si>
  <si>
    <t>2020 рік</t>
  </si>
  <si>
    <t>Загальна кількість обдиниць персоналу (штатна)</t>
  </si>
  <si>
    <t>Фактичні видатки за 2019 рік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</si>
</sst>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i/>
      <sz val="7"/>
      <color indexed="8"/>
      <name val="Times New Roman"/>
      <family val="1"/>
    </font>
    <font>
      <sz val="13.5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7"/>
      <name val="Verdana"/>
      <family val="2"/>
    </font>
    <font>
      <strike/>
      <sz val="10"/>
      <color indexed="10"/>
      <name val="Verdana"/>
      <family val="2"/>
    </font>
    <font>
      <strike/>
      <sz val="10"/>
      <color indexed="8"/>
      <name val="Verdana"/>
      <family val="2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8"/>
      <name val="Verdana"/>
      <family val="2"/>
    </font>
    <font>
      <sz val="10"/>
      <color indexed="8"/>
      <name val="Symbol"/>
      <family val="1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rgb="FFFF0000"/>
      <name val="Arial"/>
      <family val="2"/>
    </font>
    <font>
      <b/>
      <i/>
      <sz val="10"/>
      <color rgb="FF000000"/>
      <name val="Verdana"/>
      <family val="2"/>
    </font>
    <font>
      <sz val="10"/>
      <color rgb="FF000000"/>
      <name val="Symbol"/>
      <family val="1"/>
    </font>
    <font>
      <sz val="8"/>
      <color rgb="FF000000"/>
      <name val="Verdana"/>
      <family val="2"/>
    </font>
    <font>
      <sz val="10"/>
      <color rgb="FF00B050"/>
      <name val="Verdana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6" fillId="0" borderId="0" xfId="0" applyFont="1" applyAlignment="1">
      <alignment horizontal="justify"/>
    </xf>
    <xf numFmtId="0" fontId="56" fillId="0" borderId="10" xfId="0" applyFont="1" applyBorder="1" applyAlignment="1">
      <alignment horizontal="justify" wrapText="1"/>
    </xf>
    <xf numFmtId="0" fontId="56" fillId="0" borderId="11" xfId="0" applyFont="1" applyBorder="1" applyAlignment="1">
      <alignment horizontal="justify" wrapText="1"/>
    </xf>
    <xf numFmtId="0" fontId="0" fillId="0" borderId="12" xfId="0" applyBorder="1" applyAlignment="1">
      <alignment vertical="top" wrapText="1"/>
    </xf>
    <xf numFmtId="0" fontId="57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42" fillId="0" borderId="13" xfId="42" applyBorder="1" applyAlignment="1" applyProtection="1">
      <alignment horizontal="justify" vertical="top" wrapText="1"/>
      <protection/>
    </xf>
    <xf numFmtId="0" fontId="57" fillId="0" borderId="14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justify" vertical="top" wrapText="1"/>
    </xf>
    <xf numFmtId="0" fontId="0" fillId="0" borderId="15" xfId="0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7" fillId="0" borderId="0" xfId="0" applyFont="1" applyAlignment="1">
      <alignment horizontal="justify"/>
    </xf>
    <xf numFmtId="0" fontId="56" fillId="0" borderId="16" xfId="0" applyFont="1" applyBorder="1" applyAlignment="1">
      <alignment horizontal="justify" vertical="top" wrapText="1"/>
    </xf>
    <xf numFmtId="0" fontId="57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57" fillId="0" borderId="18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justify" vertical="top" wrapText="1"/>
    </xf>
    <xf numFmtId="0" fontId="58" fillId="0" borderId="18" xfId="0" applyFont="1" applyBorder="1" applyAlignment="1">
      <alignment horizontal="justify" vertical="top" wrapText="1"/>
    </xf>
    <xf numFmtId="0" fontId="59" fillId="0" borderId="17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justify" vertical="top" wrapText="1"/>
    </xf>
    <xf numFmtId="0" fontId="60" fillId="0" borderId="18" xfId="0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62" fillId="0" borderId="18" xfId="0" applyFont="1" applyBorder="1" applyAlignment="1">
      <alignment horizontal="justify" vertical="top" wrapText="1"/>
    </xf>
    <xf numFmtId="0" fontId="56" fillId="0" borderId="17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justify" vertical="top" wrapText="1"/>
    </xf>
    <xf numFmtId="0" fontId="61" fillId="0" borderId="17" xfId="0" applyFont="1" applyBorder="1" applyAlignment="1">
      <alignment horizontal="justify" vertical="top" wrapText="1"/>
    </xf>
    <xf numFmtId="0" fontId="56" fillId="0" borderId="18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64" fillId="0" borderId="17" xfId="0" applyFont="1" applyBorder="1" applyAlignment="1">
      <alignment horizontal="justify" vertical="top" wrapText="1"/>
    </xf>
    <xf numFmtId="0" fontId="64" fillId="0" borderId="18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left" vertical="top" wrapText="1" indent="1"/>
    </xf>
    <xf numFmtId="0" fontId="42" fillId="0" borderId="18" xfId="42" applyBorder="1" applyAlignment="1" applyProtection="1">
      <alignment horizontal="justify" vertical="top" wrapText="1"/>
      <protection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5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42" fillId="0" borderId="13" xfId="42" applyBorder="1" applyAlignment="1" applyProtection="1">
      <alignment vertical="top" wrapText="1"/>
      <protection/>
    </xf>
    <xf numFmtId="0" fontId="60" fillId="0" borderId="14" xfId="0" applyFont="1" applyBorder="1" applyAlignment="1">
      <alignment horizontal="justify" vertical="top" wrapText="1"/>
    </xf>
    <xf numFmtId="0" fontId="66" fillId="0" borderId="14" xfId="0" applyFont="1" applyBorder="1" applyAlignment="1">
      <alignment horizontal="justify" vertical="top" wrapText="1"/>
    </xf>
    <xf numFmtId="0" fontId="67" fillId="0" borderId="0" xfId="0" applyFont="1" applyAlignment="1">
      <alignment/>
    </xf>
    <xf numFmtId="0" fontId="56" fillId="0" borderId="20" xfId="0" applyFont="1" applyBorder="1" applyAlignment="1">
      <alignment horizontal="justify" vertical="top" wrapText="1"/>
    </xf>
    <xf numFmtId="0" fontId="0" fillId="0" borderId="2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176" fontId="0" fillId="0" borderId="0" xfId="0" applyNumberFormat="1" applyAlignment="1">
      <alignment/>
    </xf>
    <xf numFmtId="49" fontId="13" fillId="0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1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7" fillId="0" borderId="21" xfId="0" applyFont="1" applyBorder="1" applyAlignment="1">
      <alignment/>
    </xf>
    <xf numFmtId="0" fontId="54" fillId="0" borderId="27" xfId="0" applyFont="1" applyBorder="1" applyAlignment="1">
      <alignment/>
    </xf>
    <xf numFmtId="0" fontId="37" fillId="0" borderId="22" xfId="0" applyFont="1" applyBorder="1" applyAlignment="1">
      <alignment wrapText="1"/>
    </xf>
    <xf numFmtId="0" fontId="37" fillId="0" borderId="22" xfId="0" applyFont="1" applyBorder="1" applyAlignment="1">
      <alignment/>
    </xf>
    <xf numFmtId="16" fontId="54" fillId="0" borderId="21" xfId="0" applyNumberFormat="1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24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4" xfId="0" applyFont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5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56" fillId="0" borderId="20" xfId="0" applyFont="1" applyBorder="1" applyAlignment="1">
      <alignment horizontal="left" vertical="top" wrapText="1" indent="1"/>
    </xf>
    <xf numFmtId="0" fontId="56" fillId="0" borderId="16" xfId="0" applyFont="1" applyBorder="1" applyAlignment="1">
      <alignment horizontal="left" vertical="top" wrapText="1" indent="1"/>
    </xf>
    <xf numFmtId="0" fontId="56" fillId="0" borderId="19" xfId="0" applyFont="1" applyBorder="1" applyAlignment="1">
      <alignment horizontal="left" vertical="top" wrapText="1" indent="1"/>
    </xf>
    <xf numFmtId="0" fontId="56" fillId="0" borderId="20" xfId="0" applyFont="1" applyBorder="1" applyAlignment="1">
      <alignment horizontal="justify" vertical="top" wrapText="1"/>
    </xf>
    <xf numFmtId="0" fontId="56" fillId="0" borderId="16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justify" vertical="top" wrapText="1"/>
    </xf>
    <xf numFmtId="0" fontId="61" fillId="0" borderId="20" xfId="0" applyFont="1" applyBorder="1" applyAlignment="1">
      <alignment horizontal="justify" vertical="top" wrapText="1"/>
    </xf>
    <xf numFmtId="0" fontId="61" fillId="0" borderId="16" xfId="0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vertical="top" wrapText="1"/>
    </xf>
    <xf numFmtId="0" fontId="0" fillId="0" borderId="21" xfId="0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295275</xdr:colOff>
      <xdr:row>5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26617" t="63435" r="71171" b="31422"/>
        <a:stretch>
          <a:fillRect/>
        </a:stretch>
      </xdr:blipFill>
      <xdr:spPr>
        <a:xfrm>
          <a:off x="0" y="11144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vidnyk.in.ua/directories" TargetMode="External" /><Relationship Id="rId2" Type="http://schemas.openxmlformats.org/officeDocument/2006/relationships/hyperlink" Target="https://broadband.gov.ua/speedtest" TargetMode="External" /><Relationship Id="rId3" Type="http://schemas.openxmlformats.org/officeDocument/2006/relationships/hyperlink" Target="https://broadband.gov.ua/speedtest" TargetMode="External" /><Relationship Id="rId4" Type="http://schemas.openxmlformats.org/officeDocument/2006/relationships/hyperlink" Target="https://mof.gov.ua/uk/dovidnyky-misc-bud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64"/>
  <sheetViews>
    <sheetView zoomScalePageLayoutView="0" workbookViewId="0" topLeftCell="A1">
      <pane xSplit="4" ySplit="5" topLeftCell="E15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59" sqref="A159:IV159"/>
    </sheetView>
  </sheetViews>
  <sheetFormatPr defaultColWidth="9.140625" defaultRowHeight="15"/>
  <cols>
    <col min="3" max="3" width="39.28125" style="0" customWidth="1"/>
    <col min="4" max="4" width="40.28125" style="0" customWidth="1"/>
    <col min="5" max="5" width="21.140625" style="0" customWidth="1"/>
  </cols>
  <sheetData>
    <row r="2" ht="15">
      <c r="D2" s="1"/>
    </row>
    <row r="4" ht="15.75" thickBot="1">
      <c r="D4" s="1" t="s">
        <v>0</v>
      </c>
    </row>
    <row r="5" spans="3:4" ht="27" thickBot="1">
      <c r="C5" s="3" t="s">
        <v>2</v>
      </c>
      <c r="D5" s="2" t="s">
        <v>1</v>
      </c>
    </row>
    <row r="6" spans="3:4" ht="25.5">
      <c r="C6" s="5" t="s">
        <v>4</v>
      </c>
      <c r="D6" s="9" t="s">
        <v>3</v>
      </c>
    </row>
    <row r="7" spans="3:4" ht="63.75">
      <c r="C7" s="5" t="s">
        <v>6</v>
      </c>
      <c r="D7" s="9" t="s">
        <v>5</v>
      </c>
    </row>
    <row r="8" spans="3:4" ht="76.5">
      <c r="C8" s="5" t="s">
        <v>8</v>
      </c>
      <c r="D8" s="9" t="s">
        <v>7</v>
      </c>
    </row>
    <row r="9" spans="3:4" ht="60">
      <c r="C9" s="7" t="s">
        <v>9</v>
      </c>
      <c r="D9" s="4"/>
    </row>
    <row r="10" spans="3:5" ht="15">
      <c r="C10" s="5" t="s">
        <v>11</v>
      </c>
      <c r="D10" s="9" t="s">
        <v>10</v>
      </c>
      <c r="E10" t="s">
        <v>175</v>
      </c>
    </row>
    <row r="11" spans="3:5" ht="51">
      <c r="C11" s="5" t="s">
        <v>13</v>
      </c>
      <c r="D11" s="9" t="s">
        <v>12</v>
      </c>
      <c r="E11" t="s">
        <v>176</v>
      </c>
    </row>
    <row r="12" spans="3:4" ht="25.5">
      <c r="C12" s="5" t="s">
        <v>15</v>
      </c>
      <c r="D12" s="9" t="s">
        <v>14</v>
      </c>
    </row>
    <row r="13" spans="3:4" ht="25.5">
      <c r="C13" s="5" t="s">
        <v>17</v>
      </c>
      <c r="D13" s="9" t="s">
        <v>16</v>
      </c>
    </row>
    <row r="14" spans="3:4" ht="63.75">
      <c r="C14" s="5" t="s">
        <v>19</v>
      </c>
      <c r="D14" s="9" t="s">
        <v>18</v>
      </c>
    </row>
    <row r="15" spans="3:4" ht="15">
      <c r="C15" s="5" t="s">
        <v>21</v>
      </c>
      <c r="D15" s="9" t="s">
        <v>20</v>
      </c>
    </row>
    <row r="16" spans="3:4" ht="15">
      <c r="C16" s="5" t="s">
        <v>21</v>
      </c>
      <c r="D16" s="9" t="s">
        <v>22</v>
      </c>
    </row>
    <row r="17" spans="3:4" ht="90.75" thickBot="1">
      <c r="C17" s="13" t="s">
        <v>24</v>
      </c>
      <c r="D17" s="1" t="s">
        <v>23</v>
      </c>
    </row>
    <row r="18" spans="3:4" ht="51.75" thickBot="1">
      <c r="C18" s="15" t="s">
        <v>26</v>
      </c>
      <c r="D18" s="43" t="s">
        <v>25</v>
      </c>
    </row>
    <row r="19" spans="3:6" ht="25.5">
      <c r="C19" s="15" t="s">
        <v>28</v>
      </c>
      <c r="D19" s="43" t="s">
        <v>27</v>
      </c>
      <c r="F19">
        <v>2143117</v>
      </c>
    </row>
    <row r="20" spans="3:4" ht="90" thickBot="1">
      <c r="C20" s="17" t="s">
        <v>30</v>
      </c>
      <c r="D20" s="18" t="s">
        <v>29</v>
      </c>
    </row>
    <row r="21" spans="3:5" ht="25.5">
      <c r="C21" s="15" t="s">
        <v>32</v>
      </c>
      <c r="D21" s="90" t="s">
        <v>31</v>
      </c>
      <c r="E21" t="s">
        <v>174</v>
      </c>
    </row>
    <row r="22" spans="3:4" ht="15">
      <c r="C22" s="16"/>
      <c r="D22" s="91"/>
    </row>
    <row r="23" spans="3:4" ht="38.25">
      <c r="C23" s="15" t="s">
        <v>33</v>
      </c>
      <c r="D23" s="91"/>
    </row>
    <row r="24" spans="3:4" ht="15">
      <c r="C24" s="16"/>
      <c r="D24" s="91"/>
    </row>
    <row r="25" spans="3:4" ht="63.75">
      <c r="C25" s="15" t="s">
        <v>34</v>
      </c>
      <c r="D25" s="91"/>
    </row>
    <row r="26" spans="3:4" ht="15">
      <c r="C26" s="16"/>
      <c r="D26" s="91"/>
    </row>
    <row r="27" spans="3:4" ht="25.5">
      <c r="C27" s="15" t="s">
        <v>35</v>
      </c>
      <c r="D27" s="91"/>
    </row>
    <row r="28" spans="3:4" ht="15">
      <c r="C28" s="16"/>
      <c r="D28" s="91"/>
    </row>
    <row r="29" spans="3:4" ht="51.75" thickBot="1">
      <c r="C29" s="17" t="s">
        <v>36</v>
      </c>
      <c r="D29" s="92"/>
    </row>
    <row r="30" spans="3:4" ht="25.5">
      <c r="C30" s="15" t="s">
        <v>38</v>
      </c>
      <c r="D30" s="90" t="s">
        <v>37</v>
      </c>
    </row>
    <row r="31" spans="3:4" ht="15">
      <c r="C31" s="16"/>
      <c r="D31" s="91"/>
    </row>
    <row r="32" spans="3:4" ht="25.5">
      <c r="C32" s="15" t="s">
        <v>39</v>
      </c>
      <c r="D32" s="91"/>
    </row>
    <row r="33" spans="3:4" ht="15">
      <c r="C33" s="16"/>
      <c r="D33" s="91"/>
    </row>
    <row r="34" spans="3:4" ht="26.25" thickBot="1">
      <c r="C34" s="19" t="s">
        <v>40</v>
      </c>
      <c r="D34" s="92"/>
    </row>
    <row r="35" spans="3:4" ht="38.25">
      <c r="C35" s="15" t="s">
        <v>42</v>
      </c>
      <c r="D35" s="90" t="s">
        <v>41</v>
      </c>
    </row>
    <row r="36" spans="3:4" ht="15">
      <c r="C36" s="16"/>
      <c r="D36" s="91"/>
    </row>
    <row r="37" spans="3:4" ht="63.75">
      <c r="C37" s="15" t="s">
        <v>43</v>
      </c>
      <c r="D37" s="91"/>
    </row>
    <row r="38" spans="3:4" ht="15">
      <c r="C38" s="16"/>
      <c r="D38" s="91"/>
    </row>
    <row r="39" spans="3:4" ht="15.75" thickBot="1">
      <c r="C39" s="19" t="s">
        <v>44</v>
      </c>
      <c r="D39" s="92"/>
    </row>
    <row r="40" spans="3:4" ht="51.75" thickBot="1">
      <c r="C40" s="17" t="s">
        <v>46</v>
      </c>
      <c r="D40" s="18" t="s">
        <v>45</v>
      </c>
    </row>
    <row r="41" spans="3:4" ht="38.25">
      <c r="C41" s="15" t="s">
        <v>48</v>
      </c>
      <c r="D41" s="90" t="s">
        <v>47</v>
      </c>
    </row>
    <row r="42" spans="3:4" ht="15">
      <c r="C42" s="16"/>
      <c r="D42" s="91"/>
    </row>
    <row r="43" spans="3:4" ht="63.75">
      <c r="C43" s="15" t="s">
        <v>49</v>
      </c>
      <c r="D43" s="91"/>
    </row>
    <row r="44" spans="3:4" ht="15">
      <c r="C44" s="16"/>
      <c r="D44" s="91"/>
    </row>
    <row r="45" spans="3:4" ht="15.75" thickBot="1">
      <c r="C45" s="19" t="s">
        <v>44</v>
      </c>
      <c r="D45" s="92"/>
    </row>
    <row r="46" spans="3:4" ht="25.5">
      <c r="C46" s="15" t="s">
        <v>51</v>
      </c>
      <c r="D46" s="90" t="s">
        <v>50</v>
      </c>
    </row>
    <row r="47" spans="3:4" ht="15">
      <c r="C47" s="16"/>
      <c r="D47" s="91"/>
    </row>
    <row r="48" spans="3:4" ht="51">
      <c r="C48" s="15" t="s">
        <v>52</v>
      </c>
      <c r="D48" s="91"/>
    </row>
    <row r="49" spans="3:4" ht="15">
      <c r="C49" s="16"/>
      <c r="D49" s="91"/>
    </row>
    <row r="50" spans="3:4" ht="15">
      <c r="C50" s="20" t="s">
        <v>53</v>
      </c>
      <c r="D50" s="91"/>
    </row>
    <row r="51" spans="3:4" ht="15">
      <c r="C51" s="16"/>
      <c r="D51" s="91"/>
    </row>
    <row r="52" spans="3:4" ht="15">
      <c r="C52" s="20" t="s">
        <v>54</v>
      </c>
      <c r="D52" s="91"/>
    </row>
    <row r="53" spans="3:4" ht="25.5">
      <c r="C53" s="20" t="s">
        <v>55</v>
      </c>
      <c r="D53" s="91"/>
    </row>
    <row r="54" spans="3:4" ht="15">
      <c r="C54" s="20" t="s">
        <v>56</v>
      </c>
      <c r="D54" s="91"/>
    </row>
    <row r="55" spans="3:4" ht="38.25">
      <c r="C55" s="20" t="s">
        <v>57</v>
      </c>
      <c r="D55" s="91"/>
    </row>
    <row r="56" spans="3:4" ht="15">
      <c r="C56" s="20"/>
      <c r="D56" s="91"/>
    </row>
    <row r="57" spans="3:4" ht="15.75" thickBot="1">
      <c r="C57" s="19" t="s">
        <v>44</v>
      </c>
      <c r="D57" s="92"/>
    </row>
    <row r="58" spans="3:4" ht="38.25">
      <c r="C58" s="21" t="s">
        <v>59</v>
      </c>
      <c r="D58" s="90" t="s">
        <v>58</v>
      </c>
    </row>
    <row r="59" spans="3:4" ht="15">
      <c r="C59" s="16"/>
      <c r="D59" s="91"/>
    </row>
    <row r="60" spans="3:4" ht="38.25">
      <c r="C60" s="21" t="s">
        <v>60</v>
      </c>
      <c r="D60" s="91"/>
    </row>
    <row r="61" spans="3:4" ht="15">
      <c r="C61" s="16"/>
      <c r="D61" s="91"/>
    </row>
    <row r="62" spans="3:4" ht="38.25">
      <c r="C62" s="21" t="s">
        <v>61</v>
      </c>
      <c r="D62" s="91"/>
    </row>
    <row r="63" spans="3:4" ht="15">
      <c r="C63" s="16"/>
      <c r="D63" s="91"/>
    </row>
    <row r="64" spans="3:4" ht="38.25">
      <c r="C64" s="21" t="s">
        <v>62</v>
      </c>
      <c r="D64" s="91"/>
    </row>
    <row r="65" spans="3:4" ht="15">
      <c r="C65" s="16"/>
      <c r="D65" s="91"/>
    </row>
    <row r="66" spans="3:4" ht="15">
      <c r="C66" s="21" t="s">
        <v>63</v>
      </c>
      <c r="D66" s="91"/>
    </row>
    <row r="67" spans="3:4" ht="15">
      <c r="C67" s="16"/>
      <c r="D67" s="91"/>
    </row>
    <row r="68" spans="3:4" ht="15.75" thickBot="1">
      <c r="C68" s="22" t="s">
        <v>64</v>
      </c>
      <c r="D68" s="92"/>
    </row>
    <row r="69" spans="3:4" ht="38.25">
      <c r="C69" s="21" t="s">
        <v>66</v>
      </c>
      <c r="D69" s="93" t="s">
        <v>65</v>
      </c>
    </row>
    <row r="70" spans="3:4" ht="15">
      <c r="C70" s="16"/>
      <c r="D70" s="94"/>
    </row>
    <row r="71" spans="3:4" ht="26.25" thickBot="1">
      <c r="C71" s="22" t="s">
        <v>67</v>
      </c>
      <c r="D71" s="95"/>
    </row>
    <row r="72" spans="3:4" ht="15.75" thickBot="1">
      <c r="C72" s="22" t="s">
        <v>69</v>
      </c>
      <c r="D72" s="23" t="s">
        <v>68</v>
      </c>
    </row>
    <row r="73" spans="3:4" ht="26.25" thickBot="1">
      <c r="C73" s="22" t="s">
        <v>71</v>
      </c>
      <c r="D73" s="23" t="s">
        <v>70</v>
      </c>
    </row>
    <row r="74" spans="3:4" ht="51">
      <c r="C74" s="15" t="s">
        <v>81</v>
      </c>
      <c r="D74" s="14" t="s">
        <v>72</v>
      </c>
    </row>
    <row r="75" spans="3:4" ht="15">
      <c r="C75" s="16"/>
      <c r="D75" s="14" t="s">
        <v>73</v>
      </c>
    </row>
    <row r="76" spans="3:4" ht="15">
      <c r="C76" s="16"/>
      <c r="D76" s="14" t="s">
        <v>74</v>
      </c>
    </row>
    <row r="77" spans="3:4" ht="15">
      <c r="C77" s="16"/>
      <c r="D77" s="14" t="s">
        <v>75</v>
      </c>
    </row>
    <row r="78" spans="3:4" ht="15">
      <c r="C78" s="16"/>
      <c r="D78" s="14" t="s">
        <v>76</v>
      </c>
    </row>
    <row r="79" spans="3:4" ht="15">
      <c r="C79" s="16"/>
      <c r="D79" s="14" t="s">
        <v>77</v>
      </c>
    </row>
    <row r="80" spans="3:4" ht="15">
      <c r="C80" s="16"/>
      <c r="D80" s="14" t="s">
        <v>78</v>
      </c>
    </row>
    <row r="81" spans="3:4" ht="15">
      <c r="C81" s="16"/>
      <c r="D81" s="14" t="s">
        <v>79</v>
      </c>
    </row>
    <row r="82" spans="3:4" ht="15.75" thickBot="1">
      <c r="C82" s="24"/>
      <c r="D82" s="18" t="s">
        <v>80</v>
      </c>
    </row>
    <row r="83" spans="3:4" ht="38.25">
      <c r="C83" s="15" t="s">
        <v>83</v>
      </c>
      <c r="D83" s="90" t="s">
        <v>82</v>
      </c>
    </row>
    <row r="84" spans="3:4" ht="45.75" thickBot="1">
      <c r="C84" s="25" t="s">
        <v>84</v>
      </c>
      <c r="D84" s="92"/>
    </row>
    <row r="85" ht="26.25">
      <c r="D85" s="1" t="s">
        <v>85</v>
      </c>
    </row>
    <row r="86" spans="3:4" ht="63.75">
      <c r="C86" s="15" t="s">
        <v>92</v>
      </c>
      <c r="D86" s="26" t="s">
        <v>87</v>
      </c>
    </row>
    <row r="87" spans="3:4" ht="76.5">
      <c r="C87" s="15" t="s">
        <v>93</v>
      </c>
      <c r="D87" s="27" t="s">
        <v>88</v>
      </c>
    </row>
    <row r="88" spans="3:4" ht="38.25">
      <c r="C88" s="16"/>
      <c r="D88" s="28" t="s">
        <v>89</v>
      </c>
    </row>
    <row r="89" spans="3:4" ht="15">
      <c r="C89" s="16"/>
      <c r="D89" s="28" t="s">
        <v>90</v>
      </c>
    </row>
    <row r="90" spans="3:4" ht="15.75" thickBot="1">
      <c r="C90" s="24"/>
      <c r="D90" s="29" t="s">
        <v>91</v>
      </c>
    </row>
    <row r="91" spans="3:4" ht="39" thickBot="1">
      <c r="C91" s="17" t="s">
        <v>95</v>
      </c>
      <c r="D91" s="29" t="s">
        <v>94</v>
      </c>
    </row>
    <row r="92" spans="3:4" ht="39" thickBot="1">
      <c r="C92" s="15" t="s">
        <v>97</v>
      </c>
      <c r="D92" s="43" t="s">
        <v>96</v>
      </c>
    </row>
    <row r="93" spans="3:4" ht="51">
      <c r="C93" s="15" t="s">
        <v>99</v>
      </c>
      <c r="D93" s="90" t="s">
        <v>98</v>
      </c>
    </row>
    <row r="94" spans="3:4" ht="15">
      <c r="C94" s="20" t="s">
        <v>100</v>
      </c>
      <c r="D94" s="91"/>
    </row>
    <row r="95" spans="3:4" ht="25.5">
      <c r="C95" s="20" t="s">
        <v>101</v>
      </c>
      <c r="D95" s="91"/>
    </row>
    <row r="96" spans="3:4" ht="25.5">
      <c r="C96" s="20" t="s">
        <v>102</v>
      </c>
      <c r="D96" s="91"/>
    </row>
    <row r="97" spans="3:5" ht="77.25" thickBot="1">
      <c r="C97" s="17" t="s">
        <v>104</v>
      </c>
      <c r="D97" s="29" t="s">
        <v>103</v>
      </c>
      <c r="E97">
        <v>20</v>
      </c>
    </row>
    <row r="98" ht="15.75" thickBot="1">
      <c r="D98" s="30" t="s">
        <v>105</v>
      </c>
    </row>
    <row r="99" spans="3:4" ht="15">
      <c r="C99" s="15" t="s">
        <v>107</v>
      </c>
      <c r="D99" s="87" t="s">
        <v>106</v>
      </c>
    </row>
    <row r="100" spans="3:4" ht="15">
      <c r="C100" s="31" t="s">
        <v>108</v>
      </c>
      <c r="D100" s="88"/>
    </row>
    <row r="101" spans="3:4" ht="26.25" thickBot="1">
      <c r="C101" s="32" t="s">
        <v>109</v>
      </c>
      <c r="D101" s="89"/>
    </row>
    <row r="102" spans="3:4" ht="140.25">
      <c r="C102" s="15" t="s">
        <v>111</v>
      </c>
      <c r="D102" s="87" t="s">
        <v>110</v>
      </c>
    </row>
    <row r="103" spans="3:4" ht="15">
      <c r="C103" s="15" t="s">
        <v>112</v>
      </c>
      <c r="D103" s="88"/>
    </row>
    <row r="104" spans="3:4" ht="38.25">
      <c r="C104" s="15" t="s">
        <v>113</v>
      </c>
      <c r="D104" s="88"/>
    </row>
    <row r="105" spans="3:4" ht="63.75">
      <c r="C105" s="15" t="s">
        <v>114</v>
      </c>
      <c r="D105" s="88"/>
    </row>
    <row r="106" spans="3:4" ht="63.75">
      <c r="C106" s="15" t="s">
        <v>115</v>
      </c>
      <c r="D106" s="88"/>
    </row>
    <row r="107" spans="3:4" ht="102">
      <c r="C107" s="15" t="s">
        <v>116</v>
      </c>
      <c r="D107" s="88"/>
    </row>
    <row r="108" spans="3:4" ht="76.5">
      <c r="C108" s="15" t="s">
        <v>117</v>
      </c>
      <c r="D108" s="88"/>
    </row>
    <row r="109" spans="3:4" ht="15">
      <c r="C109" s="16"/>
      <c r="D109" s="88"/>
    </row>
    <row r="110" spans="3:4" ht="63.75">
      <c r="C110" s="15" t="s">
        <v>118</v>
      </c>
      <c r="D110" s="88"/>
    </row>
    <row r="111" spans="3:4" ht="15">
      <c r="C111" s="16"/>
      <c r="D111" s="88"/>
    </row>
    <row r="112" spans="3:4" ht="51">
      <c r="C112" s="15" t="s">
        <v>119</v>
      </c>
      <c r="D112" s="88"/>
    </row>
    <row r="113" spans="3:4" ht="15">
      <c r="C113" s="16"/>
      <c r="D113" s="88"/>
    </row>
    <row r="114" spans="3:4" ht="102">
      <c r="C114" s="15" t="s">
        <v>120</v>
      </c>
      <c r="D114" s="88"/>
    </row>
    <row r="115" spans="3:4" ht="15">
      <c r="C115" s="16"/>
      <c r="D115" s="88"/>
    </row>
    <row r="116" spans="3:4" ht="77.25" thickBot="1">
      <c r="C116" s="17" t="s">
        <v>121</v>
      </c>
      <c r="D116" s="89"/>
    </row>
    <row r="117" spans="3:4" ht="105.75" thickBot="1">
      <c r="C117" s="34" t="s">
        <v>123</v>
      </c>
      <c r="D117" s="33" t="s">
        <v>122</v>
      </c>
    </row>
    <row r="118" spans="3:4" ht="105.75" thickBot="1">
      <c r="C118" s="34" t="s">
        <v>125</v>
      </c>
      <c r="D118" s="33" t="s">
        <v>124</v>
      </c>
    </row>
    <row r="119" spans="3:4" ht="51.75" thickBot="1">
      <c r="C119" s="17" t="s">
        <v>127</v>
      </c>
      <c r="D119" s="33" t="s">
        <v>126</v>
      </c>
    </row>
    <row r="120" spans="3:4" ht="51.75" thickBot="1">
      <c r="C120" s="17" t="s">
        <v>129</v>
      </c>
      <c r="D120" s="33" t="s">
        <v>128</v>
      </c>
    </row>
    <row r="121" ht="15.75" thickBot="1">
      <c r="D121" s="30" t="s">
        <v>130</v>
      </c>
    </row>
    <row r="122" spans="3:4" ht="27" thickBot="1">
      <c r="C122" s="36" t="s">
        <v>2</v>
      </c>
      <c r="D122" s="35" t="s">
        <v>86</v>
      </c>
    </row>
    <row r="123" spans="3:4" ht="89.25">
      <c r="C123" s="38" t="s">
        <v>133</v>
      </c>
      <c r="D123" s="11"/>
    </row>
    <row r="124" spans="3:4" ht="15">
      <c r="C124" s="38" t="s">
        <v>134</v>
      </c>
      <c r="D124" s="11" t="s">
        <v>131</v>
      </c>
    </row>
    <row r="125" spans="3:4" ht="15">
      <c r="C125" s="6"/>
      <c r="D125" s="4"/>
    </row>
    <row r="126" spans="3:4" ht="30">
      <c r="C126" s="39" t="s">
        <v>135</v>
      </c>
      <c r="D126" s="37" t="s">
        <v>132</v>
      </c>
    </row>
    <row r="127" spans="3:4" ht="51.75" thickBot="1">
      <c r="C127" s="8" t="s">
        <v>137</v>
      </c>
      <c r="D127" s="12" t="s">
        <v>136</v>
      </c>
    </row>
    <row r="128" spans="3:4" ht="51">
      <c r="C128" s="5" t="s">
        <v>139</v>
      </c>
      <c r="D128" s="11" t="s">
        <v>138</v>
      </c>
    </row>
    <row r="129" spans="3:4" ht="77.25" thickBot="1">
      <c r="C129" s="8" t="s">
        <v>142</v>
      </c>
      <c r="D129" s="12" t="s">
        <v>141</v>
      </c>
    </row>
    <row r="130" spans="3:4" ht="38.25">
      <c r="C130" s="5" t="s">
        <v>144</v>
      </c>
      <c r="D130" s="11" t="s">
        <v>143</v>
      </c>
    </row>
    <row r="131" spans="3:4" ht="25.5">
      <c r="C131" s="5" t="s">
        <v>145</v>
      </c>
      <c r="D131" s="4"/>
    </row>
    <row r="132" spans="3:4" ht="38.25">
      <c r="C132" s="5" t="s">
        <v>147</v>
      </c>
      <c r="D132" s="11" t="s">
        <v>146</v>
      </c>
    </row>
    <row r="133" spans="3:4" ht="76.5">
      <c r="C133" s="5" t="s">
        <v>140</v>
      </c>
      <c r="D133" s="11"/>
    </row>
    <row r="134" spans="3:4" ht="64.5" thickBot="1">
      <c r="C134" s="8" t="s">
        <v>149</v>
      </c>
      <c r="D134" s="12" t="s">
        <v>148</v>
      </c>
    </row>
    <row r="135" spans="3:4" ht="81.75" customHeight="1">
      <c r="C135" s="5" t="s">
        <v>151</v>
      </c>
      <c r="D135" s="11" t="s">
        <v>150</v>
      </c>
    </row>
    <row r="136" spans="3:4" ht="76.5">
      <c r="C136" s="5" t="s">
        <v>153</v>
      </c>
      <c r="D136" s="11" t="s">
        <v>152</v>
      </c>
    </row>
    <row r="137" spans="3:4" ht="82.5" customHeight="1" thickBot="1">
      <c r="C137" s="8" t="s">
        <v>155</v>
      </c>
      <c r="D137" s="12" t="s">
        <v>154</v>
      </c>
    </row>
    <row r="138" spans="3:4" ht="63.75">
      <c r="C138" s="5" t="s">
        <v>157</v>
      </c>
      <c r="D138" s="11" t="s">
        <v>156</v>
      </c>
    </row>
    <row r="139" spans="3:4" ht="51">
      <c r="C139" s="5" t="s">
        <v>159</v>
      </c>
      <c r="D139" s="11" t="s">
        <v>158</v>
      </c>
    </row>
    <row r="140" spans="3:4" ht="15">
      <c r="C140" s="6"/>
      <c r="D140" s="4"/>
    </row>
    <row r="141" spans="3:4" ht="15.75" thickBot="1">
      <c r="C141" s="40" t="s">
        <v>160</v>
      </c>
      <c r="D141" s="10"/>
    </row>
    <row r="142" spans="3:4" ht="15">
      <c r="C142" s="5"/>
      <c r="D142" s="11"/>
    </row>
    <row r="143" spans="3:4" ht="15">
      <c r="C143" s="6"/>
      <c r="D143" s="4"/>
    </row>
    <row r="144" spans="3:4" ht="26.25" thickBot="1">
      <c r="C144" s="40" t="s">
        <v>162</v>
      </c>
      <c r="D144" s="12" t="s">
        <v>161</v>
      </c>
    </row>
    <row r="145" spans="3:4" ht="15">
      <c r="C145" s="5"/>
      <c r="D145" s="11"/>
    </row>
    <row r="146" spans="3:4" ht="15">
      <c r="C146" s="6"/>
      <c r="D146" s="4"/>
    </row>
    <row r="147" spans="3:4" ht="26.25" thickBot="1">
      <c r="C147" s="40" t="s">
        <v>162</v>
      </c>
      <c r="D147" s="12" t="s">
        <v>163</v>
      </c>
    </row>
    <row r="148" spans="3:4" ht="15">
      <c r="C148" s="5"/>
      <c r="D148" s="11"/>
    </row>
    <row r="149" spans="3:4" ht="15">
      <c r="C149" s="6"/>
      <c r="D149" s="4"/>
    </row>
    <row r="150" spans="3:4" ht="15.75" thickBot="1">
      <c r="C150" s="40" t="s">
        <v>162</v>
      </c>
      <c r="D150" s="12" t="s">
        <v>164</v>
      </c>
    </row>
    <row r="151" spans="3:4" ht="15">
      <c r="C151" s="5"/>
      <c r="D151" s="11"/>
    </row>
    <row r="152" spans="3:4" ht="15">
      <c r="C152" s="6"/>
      <c r="D152" s="4"/>
    </row>
    <row r="153" spans="3:4" ht="63.75">
      <c r="C153" s="5" t="s">
        <v>166</v>
      </c>
      <c r="D153" s="11" t="s">
        <v>165</v>
      </c>
    </row>
    <row r="154" spans="3:4" ht="15.75" thickBot="1">
      <c r="C154" s="40" t="s">
        <v>162</v>
      </c>
      <c r="D154" s="12" t="s">
        <v>167</v>
      </c>
    </row>
    <row r="155" spans="3:4" ht="15.75" thickBot="1">
      <c r="C155" s="40" t="s">
        <v>162</v>
      </c>
      <c r="D155" s="12" t="s">
        <v>168</v>
      </c>
    </row>
    <row r="156" spans="3:4" ht="15.75" thickBot="1">
      <c r="C156" s="40" t="s">
        <v>162</v>
      </c>
      <c r="D156" s="12" t="s">
        <v>169</v>
      </c>
    </row>
    <row r="157" spans="3:4" ht="15.75" thickBot="1">
      <c r="C157" s="40" t="s">
        <v>162</v>
      </c>
      <c r="D157" s="12" t="s">
        <v>170</v>
      </c>
    </row>
    <row r="158" spans="3:4" ht="25.5">
      <c r="C158" s="5" t="s">
        <v>172</v>
      </c>
      <c r="D158" s="11" t="s">
        <v>171</v>
      </c>
    </row>
    <row r="159" spans="3:4" ht="15">
      <c r="C159" s="6"/>
      <c r="D159" s="4"/>
    </row>
    <row r="160" spans="3:4" ht="15.75" thickBot="1">
      <c r="C160" s="41" t="s">
        <v>160</v>
      </c>
      <c r="D160" s="10"/>
    </row>
    <row r="162" ht="15">
      <c r="D162" s="42" t="s">
        <v>173</v>
      </c>
    </row>
    <row r="164" ht="15">
      <c r="D164" s="1"/>
    </row>
  </sheetData>
  <sheetProtection/>
  <mergeCells count="11">
    <mergeCell ref="D21:D29"/>
    <mergeCell ref="D30:D34"/>
    <mergeCell ref="D35:D39"/>
    <mergeCell ref="D41:D45"/>
    <mergeCell ref="D93:D96"/>
    <mergeCell ref="D99:D101"/>
    <mergeCell ref="D102:D116"/>
    <mergeCell ref="D46:D57"/>
    <mergeCell ref="D58:D68"/>
    <mergeCell ref="D69:D71"/>
    <mergeCell ref="D83:D84"/>
  </mergeCells>
  <hyperlinks>
    <hyperlink ref="C9" r:id="rId1" display="https://dovidnyk.in.ua/directories"/>
    <hyperlink ref="C117" r:id="rId2" display="https://broadband.gov.ua/speedtest"/>
    <hyperlink ref="C118" r:id="rId3" display="https://broadband.gov.ua/speedtest"/>
    <hyperlink ref="C126" r:id="rId4" display="https://mof.gov.ua/uk/dovidnyky-misc-budg"/>
  </hyperlinks>
  <printOptions/>
  <pageMargins left="0.7" right="0.7" top="0.75" bottom="0.75" header="0.3" footer="0.3"/>
  <pageSetup horizontalDpi="180" verticalDpi="18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tabSelected="1" view="pageBreakPreview" zoomScale="60" zoomScalePageLayoutView="0" workbookViewId="0" topLeftCell="A1">
      <selection activeCell="L27" sqref="L27"/>
    </sheetView>
  </sheetViews>
  <sheetFormatPr defaultColWidth="9.140625" defaultRowHeight="15"/>
  <cols>
    <col min="1" max="1" width="12.140625" style="0" bestFit="1" customWidth="1"/>
    <col min="2" max="2" width="30.7109375" style="0" customWidth="1"/>
    <col min="3" max="4" width="13.00390625" style="47" customWidth="1"/>
    <col min="5" max="5" width="13.00390625" style="45" customWidth="1"/>
    <col min="6" max="6" width="7.8515625" style="45" bestFit="1" customWidth="1"/>
    <col min="7" max="7" width="11.00390625" style="45" bestFit="1" customWidth="1"/>
    <col min="8" max="8" width="14.57421875" style="45" bestFit="1" customWidth="1"/>
    <col min="9" max="9" width="13.00390625" style="45" customWidth="1"/>
  </cols>
  <sheetData>
    <row r="3" ht="15">
      <c r="A3" t="s">
        <v>177</v>
      </c>
    </row>
    <row r="4" spans="1:9" ht="15">
      <c r="A4" s="98" t="s">
        <v>179</v>
      </c>
      <c r="B4" s="102" t="s">
        <v>215</v>
      </c>
      <c r="C4" s="96" t="s">
        <v>181</v>
      </c>
      <c r="D4" s="54" t="s">
        <v>212</v>
      </c>
      <c r="E4" s="97" t="s">
        <v>182</v>
      </c>
      <c r="F4" s="99" t="s">
        <v>183</v>
      </c>
      <c r="G4" s="100"/>
      <c r="H4" s="100"/>
      <c r="I4" s="101"/>
    </row>
    <row r="5" spans="1:9" s="46" customFormat="1" ht="15">
      <c r="A5" s="98"/>
      <c r="B5" s="103"/>
      <c r="C5" s="96"/>
      <c r="D5" s="54" t="s">
        <v>178</v>
      </c>
      <c r="E5" s="97"/>
      <c r="F5" s="49" t="s">
        <v>77</v>
      </c>
      <c r="G5" s="49" t="s">
        <v>78</v>
      </c>
      <c r="H5" s="49" t="s">
        <v>79</v>
      </c>
      <c r="I5" s="49" t="s">
        <v>80</v>
      </c>
    </row>
    <row r="6" spans="1:12" ht="15">
      <c r="A6" s="44"/>
      <c r="B6" s="48"/>
      <c r="C6" s="50"/>
      <c r="D6" s="50"/>
      <c r="E6" s="48"/>
      <c r="F6" s="48"/>
      <c r="G6" s="48"/>
      <c r="H6" s="48"/>
      <c r="I6" s="48"/>
      <c r="K6" s="51"/>
      <c r="L6" s="45"/>
    </row>
    <row r="7" spans="1:12" ht="15">
      <c r="A7" s="44"/>
      <c r="B7" s="48"/>
      <c r="C7" s="50"/>
      <c r="D7" s="50"/>
      <c r="E7" s="48"/>
      <c r="F7" s="48"/>
      <c r="G7" s="48"/>
      <c r="H7" s="48"/>
      <c r="I7" s="48"/>
      <c r="K7" s="51"/>
      <c r="L7" s="45"/>
    </row>
    <row r="8" spans="1:12" ht="15">
      <c r="A8" s="44" t="s">
        <v>180</v>
      </c>
      <c r="B8" s="48">
        <f>C8+E8</f>
        <v>43.91</v>
      </c>
      <c r="C8" s="50">
        <v>15.5</v>
      </c>
      <c r="D8" s="50">
        <v>13.5</v>
      </c>
      <c r="E8" s="48">
        <f>SUM(F8:I8)</f>
        <v>28.409999999999997</v>
      </c>
      <c r="F8" s="48">
        <v>18.58</v>
      </c>
      <c r="G8" s="48">
        <v>5.33</v>
      </c>
      <c r="H8" s="48">
        <v>2.5</v>
      </c>
      <c r="I8" s="48">
        <v>2</v>
      </c>
      <c r="K8" s="51"/>
      <c r="L8" s="45"/>
    </row>
    <row r="9" spans="1:12" ht="15">
      <c r="A9" s="44"/>
      <c r="B9" s="48"/>
      <c r="C9" s="50"/>
      <c r="D9" s="50"/>
      <c r="E9" s="48"/>
      <c r="F9" s="48"/>
      <c r="G9" s="48"/>
      <c r="H9" s="48"/>
      <c r="I9" s="48"/>
      <c r="K9" s="51"/>
      <c r="L9" s="45"/>
    </row>
    <row r="10" spans="1:12" ht="15">
      <c r="A10" s="44"/>
      <c r="B10" s="48"/>
      <c r="C10" s="50"/>
      <c r="D10" s="50"/>
      <c r="E10" s="48"/>
      <c r="F10" s="48"/>
      <c r="G10" s="48"/>
      <c r="H10" s="48"/>
      <c r="I10" s="48"/>
      <c r="K10" s="51"/>
      <c r="L10" s="45"/>
    </row>
  </sheetData>
  <sheetProtection/>
  <mergeCells count="5">
    <mergeCell ref="C4:C5"/>
    <mergeCell ref="E4:E5"/>
    <mergeCell ref="A4:A5"/>
    <mergeCell ref="F4:I4"/>
    <mergeCell ref="B4:B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="60" zoomScalePageLayoutView="0" workbookViewId="0" topLeftCell="A1">
      <selection activeCell="J26" sqref="J26"/>
    </sheetView>
  </sheetViews>
  <sheetFormatPr defaultColWidth="9.140625" defaultRowHeight="15"/>
  <cols>
    <col min="1" max="1" width="12.421875" style="55" bestFit="1" customWidth="1"/>
    <col min="2" max="2" width="11.140625" style="55" customWidth="1"/>
    <col min="3" max="3" width="15.421875" style="53" hidden="1" customWidth="1"/>
    <col min="4" max="6" width="0" style="53" hidden="1" customWidth="1"/>
    <col min="7" max="7" width="13.140625" style="56" customWidth="1"/>
    <col min="8" max="8" width="13.140625" style="53" hidden="1" customWidth="1"/>
    <col min="9" max="9" width="11.57421875" style="53" hidden="1" customWidth="1"/>
    <col min="10" max="10" width="10.7109375" style="56" customWidth="1"/>
    <col min="11" max="11" width="14.140625" style="56" customWidth="1"/>
    <col min="12" max="12" width="10.421875" style="55" customWidth="1"/>
    <col min="13" max="13" width="10.140625" style="55" customWidth="1"/>
    <col min="14" max="14" width="11.421875" style="55" customWidth="1"/>
    <col min="15" max="15" width="9.140625" style="55" customWidth="1"/>
    <col min="16" max="16" width="11.7109375" style="55" customWidth="1"/>
    <col min="17" max="20" width="13.28125" style="55" customWidth="1"/>
    <col min="21" max="16384" width="9.140625" style="55" customWidth="1"/>
  </cols>
  <sheetData>
    <row r="2" spans="3:16" ht="20.25">
      <c r="C2" s="53" t="s">
        <v>184</v>
      </c>
      <c r="J2" s="52" t="s">
        <v>185</v>
      </c>
      <c r="P2" s="55" t="s">
        <v>214</v>
      </c>
    </row>
    <row r="6" ht="15">
      <c r="B6" s="55" t="s">
        <v>190</v>
      </c>
    </row>
    <row r="8" spans="2:6" ht="15">
      <c r="B8" s="55" t="s">
        <v>191</v>
      </c>
      <c r="C8" s="53" t="s">
        <v>186</v>
      </c>
      <c r="D8" s="53" t="s">
        <v>187</v>
      </c>
      <c r="E8" s="53" t="s">
        <v>188</v>
      </c>
      <c r="F8" s="53" t="s">
        <v>189</v>
      </c>
    </row>
    <row r="9" ht="15.75" thickBot="1"/>
    <row r="10" spans="1:20" ht="15">
      <c r="A10" s="64"/>
      <c r="B10" s="113" t="s">
        <v>194</v>
      </c>
      <c r="C10" s="71"/>
      <c r="D10" s="71"/>
      <c r="E10" s="71"/>
      <c r="F10" s="71"/>
      <c r="G10" s="111" t="s">
        <v>208</v>
      </c>
      <c r="H10" s="111"/>
      <c r="I10" s="111"/>
      <c r="J10" s="111"/>
      <c r="K10" s="112"/>
      <c r="L10" s="104" t="s">
        <v>204</v>
      </c>
      <c r="M10" s="106" t="s">
        <v>205</v>
      </c>
      <c r="N10" s="106"/>
      <c r="O10" s="107"/>
      <c r="P10" s="108" t="s">
        <v>203</v>
      </c>
      <c r="Q10" s="106" t="s">
        <v>205</v>
      </c>
      <c r="R10" s="106"/>
      <c r="S10" s="106"/>
      <c r="T10" s="110"/>
    </row>
    <row r="11" spans="1:20" s="57" customFormat="1" ht="45">
      <c r="A11" s="63"/>
      <c r="B11" s="114"/>
      <c r="C11" s="68" t="s">
        <v>186</v>
      </c>
      <c r="D11" s="68" t="s">
        <v>187</v>
      </c>
      <c r="E11" s="68" t="s">
        <v>188</v>
      </c>
      <c r="F11" s="68" t="s">
        <v>189</v>
      </c>
      <c r="G11" s="69" t="s">
        <v>195</v>
      </c>
      <c r="H11" s="68" t="s">
        <v>198</v>
      </c>
      <c r="I11" s="68" t="s">
        <v>199</v>
      </c>
      <c r="J11" s="69" t="s">
        <v>196</v>
      </c>
      <c r="K11" s="72" t="s">
        <v>197</v>
      </c>
      <c r="L11" s="105"/>
      <c r="M11" s="58" t="s">
        <v>200</v>
      </c>
      <c r="N11" s="58" t="s">
        <v>201</v>
      </c>
      <c r="O11" s="63" t="s">
        <v>202</v>
      </c>
      <c r="P11" s="109"/>
      <c r="Q11" s="58" t="s">
        <v>206</v>
      </c>
      <c r="R11" s="58" t="s">
        <v>192</v>
      </c>
      <c r="S11" s="58" t="s">
        <v>207</v>
      </c>
      <c r="T11" s="60" t="s">
        <v>193</v>
      </c>
    </row>
    <row r="12" spans="1:20" ht="15">
      <c r="A12" s="64" t="s">
        <v>180</v>
      </c>
      <c r="B12" s="61">
        <f>SUM(C12:F12)</f>
        <v>7638920</v>
      </c>
      <c r="C12" s="67">
        <v>7349325</v>
      </c>
      <c r="D12" s="67"/>
      <c r="E12" s="67"/>
      <c r="F12" s="67">
        <v>289595</v>
      </c>
      <c r="G12" s="70">
        <f>H12+I12</f>
        <v>5651050</v>
      </c>
      <c r="H12" s="67">
        <v>5609700</v>
      </c>
      <c r="I12" s="67">
        <v>41350</v>
      </c>
      <c r="J12" s="70">
        <v>1640290</v>
      </c>
      <c r="K12" s="73">
        <v>347580</v>
      </c>
      <c r="L12" s="66">
        <f>SUM(M12:O12)</f>
        <v>7349325</v>
      </c>
      <c r="M12" s="59">
        <v>6900165</v>
      </c>
      <c r="N12" s="59">
        <v>232230</v>
      </c>
      <c r="O12" s="64">
        <v>216930</v>
      </c>
      <c r="P12" s="61">
        <f>SUM(Q12:T12)</f>
        <v>289595</v>
      </c>
      <c r="Q12" s="59">
        <v>39595</v>
      </c>
      <c r="R12" s="59"/>
      <c r="S12" s="59"/>
      <c r="T12" s="62">
        <v>250000</v>
      </c>
    </row>
    <row r="13" spans="1:20" ht="15">
      <c r="A13" s="64"/>
      <c r="B13" s="61"/>
      <c r="C13" s="67"/>
      <c r="D13" s="67"/>
      <c r="E13" s="67"/>
      <c r="F13" s="67"/>
      <c r="G13" s="70"/>
      <c r="H13" s="67"/>
      <c r="I13" s="67"/>
      <c r="J13" s="70"/>
      <c r="K13" s="73"/>
      <c r="L13" s="66"/>
      <c r="M13" s="59"/>
      <c r="N13" s="59"/>
      <c r="O13" s="64"/>
      <c r="P13" s="61"/>
      <c r="Q13" s="59"/>
      <c r="R13" s="59"/>
      <c r="S13" s="59"/>
      <c r="T13" s="62"/>
    </row>
  </sheetData>
  <sheetProtection/>
  <mergeCells count="6">
    <mergeCell ref="L10:L11"/>
    <mergeCell ref="M10:O10"/>
    <mergeCell ref="P10:P11"/>
    <mergeCell ref="Q10:T10"/>
    <mergeCell ref="G10:K10"/>
    <mergeCell ref="B10:B11"/>
  </mergeCells>
  <printOptions/>
  <pageMargins left="0.7" right="0.7" top="0.75" bottom="0.75" header="0.3" footer="0.3"/>
  <pageSetup horizontalDpi="180" verticalDpi="18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9"/>
  <sheetViews>
    <sheetView view="pageBreakPreview" zoomScale="60" zoomScaleNormal="90" zoomScalePageLayoutView="0" workbookViewId="0" topLeftCell="A1">
      <selection activeCell="C33" sqref="C33"/>
    </sheetView>
  </sheetViews>
  <sheetFormatPr defaultColWidth="9.140625" defaultRowHeight="15"/>
  <cols>
    <col min="1" max="1" width="12.421875" style="55" bestFit="1" customWidth="1"/>
    <col min="2" max="2" width="12.8515625" style="55" customWidth="1"/>
    <col min="3" max="3" width="13.140625" style="56" customWidth="1"/>
    <col min="4" max="4" width="13.140625" style="53" hidden="1" customWidth="1"/>
    <col min="5" max="5" width="11.57421875" style="53" hidden="1" customWidth="1"/>
    <col min="6" max="6" width="13.421875" style="56" customWidth="1"/>
    <col min="7" max="7" width="14.140625" style="56" customWidth="1"/>
    <col min="8" max="8" width="10.421875" style="55" customWidth="1"/>
    <col min="9" max="9" width="13.28125" style="55" bestFit="1" customWidth="1"/>
    <col min="10" max="10" width="12.140625" style="55" bestFit="1" customWidth="1"/>
    <col min="11" max="13" width="9.28125" style="53" hidden="1" customWidth="1"/>
    <col min="14" max="14" width="12.140625" style="55" customWidth="1"/>
    <col min="15" max="16" width="12.140625" style="53" hidden="1" customWidth="1"/>
    <col min="17" max="17" width="12.8515625" style="53" hidden="1" customWidth="1"/>
    <col min="18" max="18" width="11.7109375" style="55" customWidth="1"/>
    <col min="19" max="19" width="13.28125" style="55" customWidth="1"/>
    <col min="20" max="22" width="13.28125" style="53" hidden="1" customWidth="1"/>
    <col min="23" max="25" width="13.28125" style="55" customWidth="1"/>
    <col min="26" max="27" width="13.28125" style="53" hidden="1" customWidth="1"/>
    <col min="28" max="16384" width="9.140625" style="55" customWidth="1"/>
  </cols>
  <sheetData>
    <row r="2" spans="6:10" ht="20.25">
      <c r="F2" s="52" t="s">
        <v>185</v>
      </c>
      <c r="J2" s="55" t="s">
        <v>213</v>
      </c>
    </row>
    <row r="3" ht="15" hidden="1"/>
    <row r="4" ht="15" hidden="1"/>
    <row r="5" ht="15" hidden="1"/>
    <row r="6" ht="15">
      <c r="B6" s="55" t="s">
        <v>190</v>
      </c>
    </row>
    <row r="9" ht="15.75" thickBot="1"/>
    <row r="10" spans="1:27" ht="15">
      <c r="A10" s="64"/>
      <c r="B10" s="113" t="s">
        <v>216</v>
      </c>
      <c r="C10" s="111" t="s">
        <v>208</v>
      </c>
      <c r="D10" s="111"/>
      <c r="E10" s="111"/>
      <c r="F10" s="111"/>
      <c r="G10" s="112"/>
      <c r="H10" s="104" t="s">
        <v>204</v>
      </c>
      <c r="I10" s="106" t="s">
        <v>205</v>
      </c>
      <c r="J10" s="106"/>
      <c r="K10" s="107"/>
      <c r="L10" s="107"/>
      <c r="M10" s="107"/>
      <c r="N10" s="107"/>
      <c r="O10" s="107"/>
      <c r="P10" s="107"/>
      <c r="Q10" s="107"/>
      <c r="R10" s="108" t="s">
        <v>203</v>
      </c>
      <c r="S10" s="106" t="s">
        <v>205</v>
      </c>
      <c r="T10" s="106"/>
      <c r="U10" s="106"/>
      <c r="V10" s="106"/>
      <c r="W10" s="106"/>
      <c r="X10" s="106"/>
      <c r="Y10" s="107"/>
      <c r="Z10" s="107"/>
      <c r="AA10" s="110"/>
    </row>
    <row r="11" spans="1:27" s="57" customFormat="1" ht="45">
      <c r="A11" s="63"/>
      <c r="B11" s="114"/>
      <c r="C11" s="69" t="s">
        <v>195</v>
      </c>
      <c r="D11" s="68" t="s">
        <v>198</v>
      </c>
      <c r="E11" s="68" t="s">
        <v>199</v>
      </c>
      <c r="F11" s="69" t="s">
        <v>196</v>
      </c>
      <c r="G11" s="72" t="s">
        <v>197</v>
      </c>
      <c r="H11" s="105"/>
      <c r="I11" s="58" t="s">
        <v>200</v>
      </c>
      <c r="J11" s="58" t="s">
        <v>201</v>
      </c>
      <c r="K11" s="78" t="s">
        <v>209</v>
      </c>
      <c r="L11" s="78" t="s">
        <v>187</v>
      </c>
      <c r="M11" s="78" t="s">
        <v>188</v>
      </c>
      <c r="N11" s="63" t="s">
        <v>202</v>
      </c>
      <c r="O11" s="78" t="s">
        <v>209</v>
      </c>
      <c r="P11" s="78" t="s">
        <v>187</v>
      </c>
      <c r="Q11" s="78" t="s">
        <v>188</v>
      </c>
      <c r="R11" s="109"/>
      <c r="S11" s="58" t="s">
        <v>206</v>
      </c>
      <c r="T11" s="74" t="s">
        <v>187</v>
      </c>
      <c r="U11" s="74" t="s">
        <v>188</v>
      </c>
      <c r="V11" s="74" t="s">
        <v>189</v>
      </c>
      <c r="W11" s="58" t="s">
        <v>192</v>
      </c>
      <c r="X11" s="58" t="s">
        <v>207</v>
      </c>
      <c r="Y11" s="60" t="s">
        <v>193</v>
      </c>
      <c r="Z11" s="75" t="s">
        <v>187</v>
      </c>
      <c r="AA11" s="75" t="s">
        <v>189</v>
      </c>
    </row>
    <row r="12" spans="1:33" ht="15">
      <c r="A12" s="64" t="s">
        <v>180</v>
      </c>
      <c r="B12" s="61">
        <f>H12+R12</f>
        <v>4989907.61</v>
      </c>
      <c r="C12" s="70">
        <f>D12+E12</f>
        <v>3562886.71</v>
      </c>
      <c r="D12" s="67">
        <v>3233346.71</v>
      </c>
      <c r="E12" s="67">
        <v>329540</v>
      </c>
      <c r="F12" s="70">
        <v>1086455.1</v>
      </c>
      <c r="G12" s="73">
        <f>B12-C12-F12</f>
        <v>340565.8000000003</v>
      </c>
      <c r="H12" s="66">
        <f>I12+J12+N12</f>
        <v>4887499.69</v>
      </c>
      <c r="I12" s="59">
        <v>4220867.65</v>
      </c>
      <c r="J12" s="59">
        <f>SUM(K12:M12)</f>
        <v>220165.41999999998</v>
      </c>
      <c r="K12" s="76">
        <v>220085.41999999998</v>
      </c>
      <c r="L12" s="76">
        <f>80</f>
        <v>80</v>
      </c>
      <c r="M12" s="76"/>
      <c r="N12" s="64">
        <f>SUM(O12:Q12)</f>
        <v>446466.62000000005</v>
      </c>
      <c r="O12" s="76">
        <v>324834.99000000005</v>
      </c>
      <c r="P12" s="76">
        <f>230+14045</f>
        <v>14275</v>
      </c>
      <c r="Q12" s="76">
        <v>107356.63</v>
      </c>
      <c r="R12" s="61">
        <f>S12+W12+X12+Y12</f>
        <v>102407.92</v>
      </c>
      <c r="S12" s="59">
        <f>SUM(T12:V12)</f>
        <v>102407.92</v>
      </c>
      <c r="T12" s="67">
        <f>2500+468</f>
        <v>2968</v>
      </c>
      <c r="U12" s="67">
        <v>17718.92</v>
      </c>
      <c r="V12" s="67">
        <v>81721</v>
      </c>
      <c r="W12" s="59"/>
      <c r="X12" s="59"/>
      <c r="Y12" s="64">
        <f>SUM(Z12:AA12)</f>
        <v>0</v>
      </c>
      <c r="Z12" s="76"/>
      <c r="AA12" s="77"/>
      <c r="AG12" s="84"/>
    </row>
    <row r="13" spans="1:27" ht="15" hidden="1">
      <c r="A13" s="80" t="s">
        <v>210</v>
      </c>
      <c r="B13" s="79" t="e">
        <f>SUM(B14:B18)=#REF!</f>
        <v>#REF!</v>
      </c>
      <c r="C13" s="56" t="e">
        <f>#REF!+#REF!+#REF!=#REF!</f>
        <v>#REF!</v>
      </c>
      <c r="H13" s="65" t="e">
        <f>#REF!+#REF!=#REF!</f>
        <v>#REF!</v>
      </c>
      <c r="I13" s="55" t="e">
        <f>67386951.33=#REF!</f>
        <v>#REF!</v>
      </c>
      <c r="K13" s="53" t="e">
        <f>#REF!=K14</f>
        <v>#REF!</v>
      </c>
      <c r="L13" s="53" t="e">
        <f>#REF!=L14</f>
        <v>#REF!</v>
      </c>
      <c r="M13" s="53" t="e">
        <f>#REF!=M14</f>
        <v>#REF!</v>
      </c>
      <c r="N13" s="53" t="e">
        <f>#REF!=N14</f>
        <v>#REF!</v>
      </c>
      <c r="O13" s="53" t="e">
        <f>#REF!=O14</f>
        <v>#REF!</v>
      </c>
      <c r="P13" s="53" t="e">
        <f>#REF!=P14</f>
        <v>#REF!</v>
      </c>
      <c r="Q13" s="53" t="e">
        <f>#REF!=Q14</f>
        <v>#REF!</v>
      </c>
      <c r="R13" s="65" t="e">
        <f>198446+2461547+288082.51+15910=#REF!</f>
        <v>#REF!</v>
      </c>
      <c r="T13" s="53" t="e">
        <f>11860=#REF!</f>
        <v>#REF!</v>
      </c>
      <c r="U13" s="53" t="e">
        <f>288082.51=#REF!</f>
        <v>#REF!</v>
      </c>
      <c r="V13" s="53" t="e">
        <f>1156592=#REF!</f>
        <v>#REF!</v>
      </c>
      <c r="W13" s="55" t="e">
        <f>65794=#REF!</f>
        <v>#REF!</v>
      </c>
      <c r="Z13" s="53" t="e">
        <f>4050=#REF!</f>
        <v>#REF!</v>
      </c>
      <c r="AA13" s="53" t="e">
        <f>834962.95=#REF!</f>
        <v>#REF!</v>
      </c>
    </row>
    <row r="14" spans="1:26" ht="15" hidden="1">
      <c r="A14" s="80" t="s">
        <v>210</v>
      </c>
      <c r="B14" s="79">
        <f>74274877</f>
        <v>74274877</v>
      </c>
      <c r="I14" s="55">
        <v>67386951.33</v>
      </c>
      <c r="K14" s="82">
        <v>2869073.32</v>
      </c>
      <c r="L14" s="81">
        <v>680</v>
      </c>
      <c r="M14" s="83">
        <v>7500</v>
      </c>
      <c r="O14" s="82">
        <f>18518.8+6869406.87-2869073.32</f>
        <v>4018852.35</v>
      </c>
      <c r="P14" s="81">
        <f>29162.62+2425</f>
        <v>31587.62</v>
      </c>
      <c r="Q14" s="83">
        <f>57816.11+1348146.22</f>
        <v>1405962.33</v>
      </c>
      <c r="T14" s="81">
        <f>11860</f>
        <v>11860</v>
      </c>
      <c r="U14" s="83">
        <f>288082.51</f>
        <v>288082.51</v>
      </c>
      <c r="Z14" s="81">
        <f>4050</f>
        <v>4050</v>
      </c>
    </row>
    <row r="15" spans="1:16" ht="15" hidden="1">
      <c r="A15" s="80" t="s">
        <v>187</v>
      </c>
      <c r="B15" s="85">
        <v>48177.62</v>
      </c>
      <c r="P15" s="53" t="e">
        <f>#REF!-P14</f>
        <v>#REF!</v>
      </c>
    </row>
    <row r="16" spans="1:2" ht="15" hidden="1">
      <c r="A16" s="80" t="s">
        <v>188</v>
      </c>
      <c r="B16" s="86">
        <v>1701544.84</v>
      </c>
    </row>
    <row r="17" spans="1:2" ht="15" hidden="1">
      <c r="A17" s="80" t="s">
        <v>189</v>
      </c>
      <c r="B17" s="55">
        <v>1991554.95</v>
      </c>
    </row>
    <row r="18" spans="1:2" ht="15" hidden="1">
      <c r="A18" s="80" t="s">
        <v>211</v>
      </c>
      <c r="B18" s="55">
        <v>65794</v>
      </c>
    </row>
    <row r="19" spans="2:8" ht="15" hidden="1">
      <c r="B19" s="55">
        <f>SUM(B14:B18)</f>
        <v>78081948.41000001</v>
      </c>
      <c r="H19" s="55" t="e">
        <f>#REF!+#REF!-B19</f>
        <v>#REF!</v>
      </c>
    </row>
  </sheetData>
  <sheetProtection/>
  <mergeCells count="6">
    <mergeCell ref="B10:B11"/>
    <mergeCell ref="C10:G10"/>
    <mergeCell ref="H10:H11"/>
    <mergeCell ref="I10:Q10"/>
    <mergeCell ref="R10:R11"/>
    <mergeCell ref="S10:AA10"/>
  </mergeCells>
  <printOptions/>
  <pageMargins left="0.7" right="0.7" top="0.75" bottom="0.75" header="0.3" footer="0.3"/>
  <pageSetup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2020-03-13T10:48:58Z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